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2015" windowHeight="5970" tabRatio="815" activeTab="0"/>
  </bookViews>
  <sheets>
    <sheet name="Итоговая" sheetId="1" r:id="rId1"/>
  </sheets>
  <definedNames>
    <definedName name="_xlnm.Print_Area" localSheetId="0">'Итоговая'!$B$1:$L$17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<sst xmlns="http://schemas.openxmlformats.org/spreadsheetml/2006/main" count="24" uniqueCount="24">
  <si>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</si>
  <si>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</si>
  <si>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</si>
  <si>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</si>
  <si>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</si>
  <si>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</si>
  <si>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</si>
  <si>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</si>
  <si>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</si>
  <si>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</si>
  <si>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</si>
  <si>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</si>
  <si>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</si>
  <si>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</si>
  <si>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</si>
  <si>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</si>
  <si>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</si>
  <si>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</si>
  <si>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</si>
  <si>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</si>
  <si>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</si>
  <si>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</si>
  <si>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2017 год</t>
  </si>
  <si>
    <t>(с учетом изменений по решению Думы №175  от 11.07.2017)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</si>
</sst>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/>
    </xf>
    <xf numFmtId="172" fontId="0" fillId="0" borderId="12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2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9.12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8.75">
      <c r="B3" s="16"/>
      <c r="C3" s="25" t="s">
        <v>23</v>
      </c>
      <c r="D3" s="25"/>
      <c r="E3" s="25"/>
      <c r="F3" s="25"/>
      <c r="G3" s="25"/>
      <c r="H3" s="25"/>
      <c r="I3" s="25"/>
      <c r="J3" s="17"/>
      <c r="K3" s="16"/>
      <c r="L3" s="16"/>
    </row>
    <row r="4" ht="12.75">
      <c r="B4" s="2"/>
    </row>
    <row r="5" spans="1:12" ht="43.5" customHeight="1">
      <c r="A5" s="28"/>
      <c r="B5" s="31" t="s">
        <v>0</v>
      </c>
      <c r="C5" s="23" t="s">
        <v>15</v>
      </c>
      <c r="D5" s="23" t="s">
        <v>16</v>
      </c>
      <c r="E5" s="23" t="s">
        <v>18</v>
      </c>
      <c r="F5" s="23" t="s">
        <v>17</v>
      </c>
      <c r="G5" s="27" t="s">
        <v>13</v>
      </c>
      <c r="H5" s="27"/>
      <c r="I5" s="27"/>
      <c r="J5" s="27"/>
      <c r="K5" s="27"/>
      <c r="L5" s="27"/>
    </row>
    <row r="6" spans="1:12" ht="27" customHeight="1">
      <c r="A6" s="29"/>
      <c r="B6" s="31"/>
      <c r="C6" s="26"/>
      <c r="D6" s="26"/>
      <c r="E6" s="26"/>
      <c r="F6" s="26"/>
      <c r="G6" s="23" t="s">
        <v>11</v>
      </c>
      <c r="H6" s="23" t="s">
        <v>12</v>
      </c>
      <c r="I6" s="23" t="s">
        <v>19</v>
      </c>
      <c r="J6" s="23" t="s">
        <v>20</v>
      </c>
      <c r="K6" s="23" t="s">
        <v>10</v>
      </c>
      <c r="L6" s="10" t="s">
        <v>14</v>
      </c>
    </row>
    <row r="7" spans="1:12" ht="145.5" customHeight="1">
      <c r="A7" s="30"/>
      <c r="B7" s="31"/>
      <c r="C7" s="24"/>
      <c r="D7" s="24"/>
      <c r="E7" s="24"/>
      <c r="F7" s="24"/>
      <c r="G7" s="24"/>
      <c r="H7" s="24"/>
      <c r="I7" s="24"/>
      <c r="J7" s="24"/>
      <c r="K7" s="24"/>
      <c r="L7" s="11" t="s">
        <v>21</v>
      </c>
    </row>
    <row r="8" spans="1:17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N8" s="21"/>
      <c r="O8" s="21"/>
      <c r="P8" s="21"/>
      <c r="Q8" s="21"/>
    </row>
    <row r="9" spans="1:17" ht="15">
      <c r="A9" s="4"/>
      <c r="B9" s="12" t="s">
        <v>1</v>
      </c>
      <c r="C9" s="13">
        <f>87476</f>
        <v>87476</v>
      </c>
      <c r="D9" s="13">
        <v>201563.7</v>
      </c>
      <c r="E9" s="13">
        <v>20617.1</v>
      </c>
      <c r="F9" s="13">
        <f>D9-C9-E9</f>
        <v>93470.6</v>
      </c>
      <c r="G9" s="13">
        <v>33255.6</v>
      </c>
      <c r="H9" s="13">
        <v>29091.8</v>
      </c>
      <c r="I9" s="19">
        <v>9422.30000000001</v>
      </c>
      <c r="J9" s="13">
        <f>680.4+1512.8</f>
        <v>2193.2</v>
      </c>
      <c r="K9" s="13">
        <v>19507.7</v>
      </c>
      <c r="L9" s="13">
        <v>18908</v>
      </c>
      <c r="M9" s="18">
        <f>N9-F9</f>
        <v>0</v>
      </c>
      <c r="N9" s="18">
        <v>93470.6</v>
      </c>
      <c r="O9" s="18">
        <f>N9-K9-J9-H9-G9</f>
        <v>9422.30000000001</v>
      </c>
      <c r="P9" s="21"/>
      <c r="Q9" s="21"/>
    </row>
    <row r="10" spans="1:17" ht="15">
      <c r="A10" s="4"/>
      <c r="B10" s="12" t="s">
        <v>2</v>
      </c>
      <c r="C10" s="13">
        <f>27659</f>
        <v>27659</v>
      </c>
      <c r="D10" s="13">
        <v>231369.6</v>
      </c>
      <c r="E10" s="13">
        <v>1189.4</v>
      </c>
      <c r="F10" s="13">
        <f aca="true" t="shared" si="0" ref="F10:F16">D10-C10-E10</f>
        <v>202521.2</v>
      </c>
      <c r="G10" s="13">
        <v>17431.4</v>
      </c>
      <c r="H10" s="13">
        <v>35406.7</v>
      </c>
      <c r="I10" s="19">
        <v>10373.400000000016</v>
      </c>
      <c r="J10" s="13">
        <f>5055.4+953.8</f>
        <v>6009.2</v>
      </c>
      <c r="K10" s="13">
        <v>133300.5</v>
      </c>
      <c r="L10" s="13">
        <v>101418</v>
      </c>
      <c r="M10" s="18">
        <f aca="true" t="shared" si="1" ref="M10:M16">N10-F10</f>
        <v>0</v>
      </c>
      <c r="N10" s="18">
        <v>202521.2</v>
      </c>
      <c r="O10" s="18">
        <f aca="true" t="shared" si="2" ref="O10:O17">N10-K10-J10-H10-G10</f>
        <v>10373.400000000016</v>
      </c>
      <c r="P10" s="21"/>
      <c r="Q10" s="21"/>
    </row>
    <row r="11" spans="1:17" ht="15">
      <c r="A11" s="4"/>
      <c r="B11" s="12" t="s">
        <v>3</v>
      </c>
      <c r="C11" s="13">
        <f>1935</f>
        <v>1935</v>
      </c>
      <c r="D11" s="13">
        <v>136785.1</v>
      </c>
      <c r="E11" s="13">
        <v>64.3</v>
      </c>
      <c r="F11" s="13">
        <f t="shared" si="0"/>
        <v>134785.80000000002</v>
      </c>
      <c r="G11" s="13">
        <v>833.1</v>
      </c>
      <c r="H11" s="13">
        <v>5246.1</v>
      </c>
      <c r="I11" s="19">
        <v>2951.2999999999815</v>
      </c>
      <c r="J11" s="13">
        <f>839+215.7</f>
        <v>1054.7</v>
      </c>
      <c r="K11" s="13">
        <v>124700.6</v>
      </c>
      <c r="L11" s="13">
        <v>104182.2</v>
      </c>
      <c r="M11" s="18">
        <f t="shared" si="1"/>
        <v>0</v>
      </c>
      <c r="N11" s="18">
        <v>134785.8</v>
      </c>
      <c r="O11" s="18">
        <f t="shared" si="2"/>
        <v>2951.2999999999815</v>
      </c>
      <c r="P11" s="21"/>
      <c r="Q11" s="21"/>
    </row>
    <row r="12" spans="1:17" ht="15">
      <c r="A12" s="4"/>
      <c r="B12" s="12" t="s">
        <v>5</v>
      </c>
      <c r="C12" s="13">
        <f>2821</f>
        <v>2821</v>
      </c>
      <c r="D12" s="13">
        <v>71127.9</v>
      </c>
      <c r="E12" s="13">
        <v>2105.4</v>
      </c>
      <c r="F12" s="13">
        <f t="shared" si="0"/>
        <v>66201.5</v>
      </c>
      <c r="G12" s="13">
        <v>1033.8</v>
      </c>
      <c r="H12" s="13">
        <v>4559.5</v>
      </c>
      <c r="I12" s="19">
        <v>1239.7</v>
      </c>
      <c r="J12" s="13">
        <f>7186.6+204.4</f>
        <v>7391</v>
      </c>
      <c r="K12" s="13">
        <v>51977.5</v>
      </c>
      <c r="L12" s="13">
        <v>31784.1</v>
      </c>
      <c r="M12" s="18">
        <f t="shared" si="1"/>
        <v>0</v>
      </c>
      <c r="N12" s="18">
        <v>66201.5</v>
      </c>
      <c r="O12" s="18">
        <f t="shared" si="2"/>
        <v>1239.7</v>
      </c>
      <c r="P12" s="21"/>
      <c r="Q12" s="21"/>
    </row>
    <row r="13" spans="1:17" ht="15">
      <c r="A13" s="4"/>
      <c r="B13" s="12" t="s">
        <v>6</v>
      </c>
      <c r="C13" s="13">
        <f>2349.2</f>
        <v>2349.2</v>
      </c>
      <c r="D13" s="13">
        <v>47366.3</v>
      </c>
      <c r="E13" s="13">
        <v>1342.9</v>
      </c>
      <c r="F13" s="13">
        <f t="shared" si="0"/>
        <v>43674.200000000004</v>
      </c>
      <c r="G13" s="13">
        <v>777.5</v>
      </c>
      <c r="H13" s="13">
        <v>5416.5</v>
      </c>
      <c r="I13" s="19">
        <v>11073.899999999998</v>
      </c>
      <c r="J13" s="13">
        <f>1600.2+198.4</f>
        <v>1798.6000000000001</v>
      </c>
      <c r="K13" s="13">
        <v>24607.7</v>
      </c>
      <c r="L13" s="13">
        <v>4942.2</v>
      </c>
      <c r="M13" s="18">
        <f t="shared" si="1"/>
        <v>0</v>
      </c>
      <c r="N13" s="18">
        <v>43674.2</v>
      </c>
      <c r="O13" s="18">
        <f t="shared" si="2"/>
        <v>11073.899999999998</v>
      </c>
      <c r="P13" s="21"/>
      <c r="Q13" s="21"/>
    </row>
    <row r="14" spans="1:17" ht="15">
      <c r="A14" s="4"/>
      <c r="B14" s="12" t="s">
        <v>7</v>
      </c>
      <c r="C14" s="13">
        <f>5170</f>
        <v>5170</v>
      </c>
      <c r="D14" s="13">
        <v>72124.1</v>
      </c>
      <c r="E14" s="13">
        <v>1346.3</v>
      </c>
      <c r="F14" s="13">
        <f t="shared" si="0"/>
        <v>65607.8</v>
      </c>
      <c r="G14" s="13">
        <v>1141.2</v>
      </c>
      <c r="H14" s="13">
        <v>3328.7</v>
      </c>
      <c r="I14" s="19">
        <v>2766.800000000003</v>
      </c>
      <c r="J14" s="13">
        <f>8702.7+202.4</f>
        <v>8905.1</v>
      </c>
      <c r="K14" s="13">
        <v>49466</v>
      </c>
      <c r="L14" s="13">
        <v>34072.2</v>
      </c>
      <c r="M14" s="18">
        <f t="shared" si="1"/>
        <v>0</v>
      </c>
      <c r="N14" s="18">
        <v>65607.8</v>
      </c>
      <c r="O14" s="18">
        <f t="shared" si="2"/>
        <v>2766.800000000003</v>
      </c>
      <c r="P14" s="21"/>
      <c r="Q14" s="21"/>
    </row>
    <row r="15" spans="1:17" ht="15">
      <c r="A15" s="4"/>
      <c r="B15" s="12" t="s">
        <v>4</v>
      </c>
      <c r="C15" s="13">
        <f>7660</f>
        <v>7660</v>
      </c>
      <c r="D15" s="13">
        <v>111484.9</v>
      </c>
      <c r="E15" s="13">
        <v>1073</v>
      </c>
      <c r="F15" s="13">
        <f t="shared" si="0"/>
        <v>102751.9</v>
      </c>
      <c r="G15" s="13">
        <v>2969.9</v>
      </c>
      <c r="H15" s="13">
        <v>9731.5</v>
      </c>
      <c r="I15" s="19">
        <v>3438.899999999992</v>
      </c>
      <c r="J15" s="13">
        <f>3044.1+773.7</f>
        <v>3817.8</v>
      </c>
      <c r="K15" s="13">
        <v>82793.8</v>
      </c>
      <c r="L15" s="13">
        <v>38728.1</v>
      </c>
      <c r="M15" s="18">
        <f t="shared" si="1"/>
        <v>0</v>
      </c>
      <c r="N15" s="18">
        <v>102751.9</v>
      </c>
      <c r="O15" s="18">
        <f t="shared" si="2"/>
        <v>3438.899999999992</v>
      </c>
      <c r="P15" s="21"/>
      <c r="Q15" s="21"/>
    </row>
    <row r="16" spans="1:17" ht="15">
      <c r="A16" s="4"/>
      <c r="B16" s="12" t="s">
        <v>8</v>
      </c>
      <c r="C16" s="13">
        <f>7952</f>
        <v>7952</v>
      </c>
      <c r="D16" s="13">
        <v>201254.3</v>
      </c>
      <c r="E16" s="13">
        <v>9355.8</v>
      </c>
      <c r="F16" s="13">
        <f>D16-C16-E16</f>
        <v>183946.5</v>
      </c>
      <c r="G16" s="13">
        <v>3293.7</v>
      </c>
      <c r="H16" s="13">
        <v>10113.1</v>
      </c>
      <c r="I16" s="19">
        <v>5805.799999999984</v>
      </c>
      <c r="J16" s="13">
        <f>3265.9+405.7</f>
        <v>3671.6</v>
      </c>
      <c r="K16" s="13">
        <v>161062.2</v>
      </c>
      <c r="L16" s="13">
        <v>106438.3</v>
      </c>
      <c r="M16" s="18">
        <f t="shared" si="1"/>
        <v>-0.10000000000582077</v>
      </c>
      <c r="N16" s="18">
        <v>183946.4</v>
      </c>
      <c r="O16" s="18">
        <f t="shared" si="2"/>
        <v>5805.799999999984</v>
      </c>
      <c r="P16" s="21"/>
      <c r="Q16" s="21"/>
    </row>
    <row r="17" spans="1:17" ht="14.25">
      <c r="A17" s="4"/>
      <c r="B17" s="14" t="s">
        <v>9</v>
      </c>
      <c r="C17" s="15">
        <f>SUM(C9:C16)</f>
        <v>143022.2</v>
      </c>
      <c r="D17" s="15">
        <f aca="true" t="shared" si="3" ref="D17:L17">SUM(D9:D16)</f>
        <v>1073075.9000000001</v>
      </c>
      <c r="E17" s="15">
        <f t="shared" si="3"/>
        <v>37094.2</v>
      </c>
      <c r="F17" s="15">
        <f>SUM(F9:F16)</f>
        <v>892959.5000000001</v>
      </c>
      <c r="G17" s="15">
        <f t="shared" si="3"/>
        <v>60736.2</v>
      </c>
      <c r="H17" s="15">
        <f t="shared" si="3"/>
        <v>102893.90000000001</v>
      </c>
      <c r="I17" s="15">
        <f t="shared" si="3"/>
        <v>47072.099999999984</v>
      </c>
      <c r="J17" s="15">
        <f t="shared" si="3"/>
        <v>34841.2</v>
      </c>
      <c r="K17" s="15">
        <f t="shared" si="3"/>
        <v>647416</v>
      </c>
      <c r="L17" s="15">
        <f t="shared" si="3"/>
        <v>440473.1</v>
      </c>
      <c r="M17" s="18"/>
      <c r="N17" s="18">
        <f>N9+N10+N11+N12+N13+N14+N15+N16</f>
        <v>892959.4000000001</v>
      </c>
      <c r="O17" s="18">
        <f t="shared" si="2"/>
        <v>47072.10000000012</v>
      </c>
      <c r="P17" s="21"/>
      <c r="Q17" s="21"/>
    </row>
    <row r="18" spans="1:16" s="8" customFormat="1" ht="15.75" customHeight="1">
      <c r="A18" s="7"/>
      <c r="B18" s="7"/>
      <c r="N18" s="20"/>
      <c r="O18" s="20"/>
      <c r="P18" s="20"/>
    </row>
    <row r="19" spans="4:7" ht="12.75" customHeight="1">
      <c r="D19" s="18">
        <f>C9+E9+N9</f>
        <v>201563.7</v>
      </c>
      <c r="E19" s="33"/>
      <c r="F19" s="33"/>
      <c r="G19" s="6"/>
    </row>
    <row r="20" spans="4:6" ht="12.75" customHeight="1">
      <c r="D20" s="18">
        <f>C10+E10+N10</f>
        <v>231369.6</v>
      </c>
      <c r="E20" s="32"/>
      <c r="F20" s="33"/>
    </row>
    <row r="21" spans="4:6" ht="12.75" customHeight="1">
      <c r="D21" s="18">
        <f aca="true" t="shared" si="4" ref="D21:D28">C11+E11+N11</f>
        <v>136785.09999999998</v>
      </c>
      <c r="E21" s="32"/>
      <c r="F21" s="33"/>
    </row>
    <row r="22" spans="4:6" ht="12.75">
      <c r="D22" s="18">
        <f t="shared" si="4"/>
        <v>71127.9</v>
      </c>
      <c r="E22" s="32"/>
      <c r="F22" s="33"/>
    </row>
    <row r="23" spans="4:6" ht="12.75">
      <c r="D23" s="18">
        <f t="shared" si="4"/>
        <v>47366.299999999996</v>
      </c>
      <c r="E23" s="32"/>
      <c r="F23" s="33"/>
    </row>
    <row r="24" spans="4:6" ht="12.75">
      <c r="D24" s="18">
        <f t="shared" si="4"/>
        <v>72124.1</v>
      </c>
      <c r="E24" s="32"/>
      <c r="F24" s="33"/>
    </row>
    <row r="25" spans="4:6" ht="12.75">
      <c r="D25" s="18">
        <f t="shared" si="4"/>
        <v>111484.9</v>
      </c>
      <c r="E25" s="32"/>
      <c r="F25" s="33"/>
    </row>
    <row r="26" spans="4:6" ht="12.75">
      <c r="D26" s="18">
        <f t="shared" si="4"/>
        <v>201254.19999999998</v>
      </c>
      <c r="E26" s="32"/>
      <c r="F26" s="33"/>
    </row>
    <row r="27" spans="4:6" ht="12.75">
      <c r="D27" s="18">
        <f t="shared" si="4"/>
        <v>1073075.8000000003</v>
      </c>
      <c r="E27" s="32"/>
      <c r="F27" s="33"/>
    </row>
    <row r="28" spans="4:6" ht="12.75">
      <c r="D28" s="18">
        <f t="shared" si="4"/>
        <v>0</v>
      </c>
      <c r="E28" s="32"/>
      <c r="F28" s="33"/>
    </row>
    <row r="29" spans="4:6" ht="12.75">
      <c r="D29" s="21"/>
      <c r="E29" s="33"/>
      <c r="F29" s="33"/>
    </row>
    <row r="30" ht="12.75">
      <c r="D30" s="21"/>
    </row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9" ht="12.75">
      <c r="L39" s="6"/>
    </row>
    <row r="42" ht="12.75">
      <c r="L42" s="9"/>
    </row>
    <row r="44" ht="12.75">
      <c r="L44" s="6"/>
    </row>
    <row r="46" ht="12.75">
      <c r="I46" s="6"/>
    </row>
    <row r="49" ht="12.75">
      <c r="I49" s="6"/>
    </row>
    <row r="51" ht="12.75">
      <c r="I51" s="6"/>
    </row>
  </sheetData>
  <sheetProtection/>
  <mergeCells count="14">
    <mergeCell ref="A5:A7"/>
    <mergeCell ref="B5:B7"/>
    <mergeCell ref="G6:G7"/>
    <mergeCell ref="H6:H7"/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2014-04-18T03:51:58Z</cp:lastPrinted>
  <dcterms:created xsi:type="dcterms:W3CDTF">2004-06-18T05:29:07Z</dcterms:created>
  <dcterms:modified xsi:type="dcterms:W3CDTF">2017-08-17T11:24:35Z</dcterms:modified>
  <cp:category/>
  <cp:version/>
  <cp:contentType/>
  <cp:contentStatus/>
</cp:coreProperties>
</file>